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9" i="1" l="1"/>
  <c r="H14" i="1" l="1"/>
  <c r="E30" i="1" l="1"/>
  <c r="E23" i="1" l="1"/>
  <c r="E22" i="1"/>
  <c r="H12" i="1" l="1"/>
  <c r="H23" i="1" l="1"/>
  <c r="H16" i="1"/>
  <c r="H7" i="1"/>
  <c r="E31" i="1" l="1"/>
  <c r="E34" i="1" l="1"/>
  <c r="E33" i="1"/>
  <c r="H9" i="1"/>
  <c r="H5" i="1"/>
  <c r="H25" i="1" l="1"/>
</calcChain>
</file>

<file path=xl/comments1.xml><?xml version="1.0" encoding="utf-8"?>
<comments xmlns="http://schemas.openxmlformats.org/spreadsheetml/2006/main">
  <authors>
    <author>Mikko</author>
  </authors>
  <commentList>
    <comment ref="D28" authorId="0">
      <text>
        <r>
          <rPr>
            <b/>
            <sz val="9"/>
            <color indexed="81"/>
            <rFont val="Tahoma"/>
            <charset val="1"/>
          </rPr>
          <t>Mikko:</t>
        </r>
        <r>
          <rPr>
            <sz val="9"/>
            <color indexed="81"/>
            <rFont val="Tahoma"/>
            <charset val="1"/>
          </rPr>
          <t xml:space="preserve">
Sovelluksille joissa epäpuhtauspartikkelien koon ja lukumäärä odotetaan kasvavan vakion arvo 2, muulloin 1</t>
        </r>
      </text>
    </comment>
  </commentList>
</comments>
</file>

<file path=xl/sharedStrings.xml><?xml version="1.0" encoding="utf-8"?>
<sst xmlns="http://schemas.openxmlformats.org/spreadsheetml/2006/main" count="66" uniqueCount="64">
  <si>
    <t>Sylinteriputken ja männän kosketusalueen pituus (m)</t>
  </si>
  <si>
    <t>Sylinterin halkaisia (m)</t>
  </si>
  <si>
    <t>Männän halkaisija (m)</t>
  </si>
  <si>
    <t xml:space="preserve">Sylinteriputken Poissonin vakio </t>
  </si>
  <si>
    <t>Männän Poissonin vakio</t>
  </si>
  <si>
    <t>Männän kimmokerroin (Mpa)</t>
  </si>
  <si>
    <t>Sylinteriputken kimmokerroin (MPa)</t>
  </si>
  <si>
    <t>Kulumiskerroin</t>
  </si>
  <si>
    <t>Pehmeämmän materiaalin myötöraja (N/mm^2)</t>
  </si>
  <si>
    <t>Sylinteri:</t>
  </si>
  <si>
    <t>Tiivistimen kokokerroin</t>
  </si>
  <si>
    <t>Tiivistimen kovuuden ja paineen kerroin</t>
  </si>
  <si>
    <t>Pinnankarheuskerroin</t>
  </si>
  <si>
    <t>Viskositeettikerroin</t>
  </si>
  <si>
    <t>Lämpötilakerroin</t>
  </si>
  <si>
    <t>Epäpuhtauskerroin</t>
  </si>
  <si>
    <t xml:space="preserve">Dynaamiset tiivistimet ( oletus: liikenopeus alle 3m/s ) </t>
  </si>
  <si>
    <t>Sylinterissä vaikuttava paine (MPa)</t>
  </si>
  <si>
    <t>Tiivistimen sisähalkaisija (m)</t>
  </si>
  <si>
    <t>Tiivistimeen vaikuttava paineen suuruus (MPa)</t>
  </si>
  <si>
    <t>Tiivistimen Meyerin kovuus (MPa)</t>
  </si>
  <si>
    <r>
      <t>Pinnankarheus(</t>
    </r>
    <r>
      <rPr>
        <sz val="11"/>
        <color theme="1"/>
        <rFont val="Calibri"/>
        <family val="2"/>
      </rPr>
      <t>µm)</t>
    </r>
  </si>
  <si>
    <t>Hydraulinesteen dynaaminen viskositeetti (Pa*s)</t>
  </si>
  <si>
    <t>Perusvikaantumistaajuus per miljoona sykliä ( aksiaalisella voimalla):</t>
  </si>
  <si>
    <t>Perusvikaantumistaajuus per miljoona sykliä ( radiaalisella voimalla):</t>
  </si>
  <si>
    <t xml:space="preserve">Männän kovuus ( Vickers hardness ) </t>
  </si>
  <si>
    <t xml:space="preserve">Sylinterin sisäpinnan kovuus ( Vickers hardness ) </t>
  </si>
  <si>
    <t>Suodattimen koko (µm)</t>
  </si>
  <si>
    <r>
      <t>Operointilämpötila (</t>
    </r>
    <r>
      <rPr>
        <sz val="11"/>
        <color theme="1"/>
        <rFont val="Calibri"/>
        <family val="2"/>
      </rPr>
      <t>°C)</t>
    </r>
  </si>
  <si>
    <t>Epäpuhtauspartikkelin kokokerroin</t>
  </si>
  <si>
    <t>Kokonaisvikaantumistaajuus ( radiaalinen kuorma ) per miljoona sykliä</t>
  </si>
  <si>
    <t>Kokonaisvikaantumistaajuus ( aksiaalinen kuorma ) per miljoona sykliä</t>
  </si>
  <si>
    <t>Käyttölämpötila  (°C)</t>
  </si>
  <si>
    <r>
      <t>Suodattimen koko (</t>
    </r>
    <r>
      <rPr>
        <sz val="11"/>
        <color theme="1"/>
        <rFont val="Calibri"/>
        <family val="2"/>
      </rPr>
      <t>µm)</t>
    </r>
  </si>
  <si>
    <t>Tilavuusvirta sylinteriin (m^3/s )</t>
  </si>
  <si>
    <t>PV-kertoimen aiheuttama vikakerroin</t>
  </si>
  <si>
    <t>Vikaantumistaajuus [ vikaa/miljoona tuntia ]</t>
  </si>
  <si>
    <t>Sinisellä pohjalla olevat suureet ovat sylinterikohtaisia ja niitä on tarkoitus muuttaa.  Valkoisella pohjalla on eri vakioita eikä niitä tule muuttaa!</t>
  </si>
  <si>
    <t>Voitelukerroin (15400)</t>
  </si>
  <si>
    <t>Muuntokerroin US-suureista SI-suureisiin (K1) ( 1,45E-04)</t>
  </si>
  <si>
    <t>Voitelukerroin 2 ( 1,77E+04 )</t>
  </si>
  <si>
    <t xml:space="preserve">Sallittu vuotovirtaus männä ohi (cm^3/min) </t>
  </si>
  <si>
    <t>Sylinterin tuottamien epäpuhtauksien vakio (126,8 )</t>
  </si>
  <si>
    <t>Tiivistimen maksimikäyttölämpötila  (°C)</t>
  </si>
  <si>
    <t>Yhtälöt perustuvat</t>
  </si>
  <si>
    <t>NSCW-11 mallissa</t>
  </si>
  <si>
    <t>Muuntokerroin US-suureista SI-suureisiin (K2) (2,105E-08)</t>
  </si>
  <si>
    <t>Muuntokerroin US-suureista SI-suureisiin (K21) ( 3,052E-12 )</t>
  </si>
  <si>
    <t>johdettuihin yhtälöihin.</t>
  </si>
  <si>
    <t xml:space="preserve">Yhtälöt löytyvät Naval </t>
  </si>
  <si>
    <t>Surface Warfare Center</t>
  </si>
  <si>
    <t>Carderock Divisonin tekemästä</t>
  </si>
  <si>
    <t>tutkimuksesta " Handbook</t>
  </si>
  <si>
    <t xml:space="preserve">of Reliability Prediction </t>
  </si>
  <si>
    <t>Procedures of Mechanical</t>
  </si>
  <si>
    <t>Equipent"</t>
  </si>
  <si>
    <t xml:space="preserve">Sylinteriin vaikuttava radiaalinen voima (N) </t>
  </si>
  <si>
    <t>Sylinteriin vaikuttava aksiaalinen voima (N)</t>
  </si>
  <si>
    <t xml:space="preserve">Vuotovirtauskerroin </t>
  </si>
  <si>
    <t xml:space="preserve">Hydraulinesteen painekerroin C_p </t>
  </si>
  <si>
    <t>Yhtälöiden perusteella voidaan</t>
  </si>
  <si>
    <t xml:space="preserve">laskea mekaanisille </t>
  </si>
  <si>
    <t>komponenteille vikaantumis-</t>
  </si>
  <si>
    <t xml:space="preserve">taajuuksia.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</si>
</sst>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11" fontId="0" fillId="0" borderId="0" xfId="0" applyNumberFormat="1" applyAlignment="1">
      <alignment horizontal="center" vertical="top"/>
    </xf>
    <xf numFmtId="11" fontId="0" fillId="2" borderId="0" xfId="0" applyNumberFormat="1" applyFill="1" applyAlignment="1">
      <alignment horizontal="center" vertical="top"/>
    </xf>
    <xf numFmtId="164" fontId="0" fillId="2" borderId="0" xfId="0" applyNumberFormat="1" applyFill="1"/>
    <xf numFmtId="2" fontId="0" fillId="0" borderId="0" xfId="0" applyNumberFormat="1" applyFill="1"/>
    <xf numFmtId="0" fontId="0" fillId="0" borderId="0" xfId="0" applyNumberFormat="1" applyAlignment="1">
      <alignment horizontal="center" vertical="top"/>
    </xf>
    <xf numFmtId="0" fontId="0" fillId="2" borderId="0" xfId="0" applyNumberFormat="1" applyFill="1" applyAlignment="1">
      <alignment horizontal="center" vertical="top"/>
    </xf>
    <xf numFmtId="0" fontId="0" fillId="3" borderId="0" xfId="0" applyFill="1"/>
    <xf numFmtId="11" fontId="0" fillId="2" borderId="0" xfId="0" applyNumberFormat="1" applyFill="1"/>
    <xf numFmtId="0" fontId="0" fillId="0" borderId="0" xfId="0" applyFill="1" applyBorder="1"/>
    <xf numFmtId="0" fontId="0" fillId="0" borderId="0" xfId="0" applyBorder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I10" sqref="I10"/>
    </sheetView>
  </sheetViews>
  <sheetFormatPr defaultRowHeight="15" x14ac:dyDescent="0.25"/>
  <cols>
    <col min="1" max="1" width="28" customWidth="1"/>
    <col min="2" max="2" width="3.28515625" customWidth="1"/>
    <col min="3" max="3" width="3.85546875" customWidth="1"/>
    <col min="4" max="4" width="63.42578125" customWidth="1"/>
    <col min="5" max="5" width="51.85546875" style="3" customWidth="1"/>
    <col min="6" max="6" width="19.5703125" customWidth="1"/>
    <col min="7" max="7" width="73.28515625" customWidth="1"/>
    <col min="8" max="8" width="11" bestFit="1" customWidth="1"/>
    <col min="9" max="9" width="40.28515625" customWidth="1"/>
  </cols>
  <sheetData>
    <row r="1" spans="1:8" x14ac:dyDescent="0.25">
      <c r="A1" t="s">
        <v>44</v>
      </c>
      <c r="D1" t="s">
        <v>9</v>
      </c>
      <c r="G1" t="s">
        <v>16</v>
      </c>
    </row>
    <row r="2" spans="1:8" ht="18.75" customHeight="1" x14ac:dyDescent="0.25">
      <c r="A2" t="s">
        <v>45</v>
      </c>
      <c r="D2" t="s">
        <v>37</v>
      </c>
    </row>
    <row r="3" spans="1:8" x14ac:dyDescent="0.25">
      <c r="A3" t="s">
        <v>48</v>
      </c>
    </row>
    <row r="4" spans="1:8" x14ac:dyDescent="0.25">
      <c r="A4" t="s">
        <v>60</v>
      </c>
      <c r="D4" t="s">
        <v>38</v>
      </c>
      <c r="E4" s="5">
        <v>15400</v>
      </c>
      <c r="G4" t="s">
        <v>17</v>
      </c>
      <c r="H4" s="7">
        <v>12</v>
      </c>
    </row>
    <row r="5" spans="1:8" x14ac:dyDescent="0.25">
      <c r="A5" t="s">
        <v>61</v>
      </c>
      <c r="D5" t="s">
        <v>46</v>
      </c>
      <c r="E5" s="5">
        <v>2.1045000000000001E-8</v>
      </c>
      <c r="G5" t="s">
        <v>59</v>
      </c>
      <c r="H5" s="8">
        <f>IF(H4&lt;10,0.5,(0.000000048*H4*10^6))^2</f>
        <v>0.33177599999999996</v>
      </c>
    </row>
    <row r="6" spans="1:8" x14ac:dyDescent="0.25">
      <c r="A6" t="s">
        <v>62</v>
      </c>
      <c r="D6" t="s">
        <v>39</v>
      </c>
      <c r="E6" s="5">
        <v>1.45E-4</v>
      </c>
      <c r="G6" t="s">
        <v>41</v>
      </c>
      <c r="H6" s="1">
        <v>0.5</v>
      </c>
    </row>
    <row r="7" spans="1:8" x14ac:dyDescent="0.25">
      <c r="A7" t="s">
        <v>63</v>
      </c>
      <c r="D7" t="s">
        <v>8</v>
      </c>
      <c r="E7" s="4">
        <v>355</v>
      </c>
      <c r="G7" t="s">
        <v>58</v>
      </c>
      <c r="H7">
        <f>IF(H6&gt;0.5,0.9/H6,4.2-4.8*H6)</f>
        <v>1.8000000000000003</v>
      </c>
    </row>
    <row r="8" spans="1:8" x14ac:dyDescent="0.25">
      <c r="D8" t="s">
        <v>56</v>
      </c>
      <c r="E8" s="4">
        <v>100</v>
      </c>
      <c r="G8" t="s">
        <v>18</v>
      </c>
      <c r="H8" s="1">
        <v>2.5399999999999999E-2</v>
      </c>
    </row>
    <row r="9" spans="1:8" x14ac:dyDescent="0.25">
      <c r="D9" t="s">
        <v>0</v>
      </c>
      <c r="E9" s="4">
        <v>0.03</v>
      </c>
      <c r="G9" t="s">
        <v>10</v>
      </c>
      <c r="H9" s="2">
        <f>43.3*H8+0.32</f>
        <v>1.4198199999999999</v>
      </c>
    </row>
    <row r="10" spans="1:8" x14ac:dyDescent="0.25">
      <c r="D10" t="s">
        <v>1</v>
      </c>
      <c r="E10" s="4">
        <v>4.1000000000000002E-2</v>
      </c>
      <c r="G10" t="s">
        <v>20</v>
      </c>
      <c r="H10" s="1">
        <v>26.7</v>
      </c>
    </row>
    <row r="11" spans="1:8" x14ac:dyDescent="0.25">
      <c r="D11" t="s">
        <v>2</v>
      </c>
      <c r="E11" s="4">
        <v>0.04</v>
      </c>
      <c r="G11" t="s">
        <v>19</v>
      </c>
      <c r="H11" s="15">
        <v>12</v>
      </c>
    </row>
    <row r="12" spans="1:8" x14ac:dyDescent="0.25">
      <c r="D12" t="s">
        <v>3</v>
      </c>
      <c r="E12" s="4">
        <v>0.3</v>
      </c>
      <c r="G12" t="s">
        <v>11</v>
      </c>
      <c r="H12" s="2">
        <f>((H10/H11)/0.55)^4.3</f>
        <v>407.34229042460726</v>
      </c>
    </row>
    <row r="13" spans="1:8" x14ac:dyDescent="0.25">
      <c r="D13" t="s">
        <v>4</v>
      </c>
      <c r="E13" s="4">
        <v>0.3</v>
      </c>
      <c r="G13" t="s">
        <v>21</v>
      </c>
      <c r="H13" s="1">
        <v>0.4</v>
      </c>
    </row>
    <row r="14" spans="1:8" x14ac:dyDescent="0.25">
      <c r="D14" t="s">
        <v>6</v>
      </c>
      <c r="E14" s="6">
        <v>210000000000</v>
      </c>
      <c r="G14" t="s">
        <v>12</v>
      </c>
      <c r="H14" s="2">
        <f>IF(H13&lt;0.025,1,1/(2^((10-H13*39.37)/38)))</f>
        <v>1.1105413858468263</v>
      </c>
    </row>
    <row r="15" spans="1:8" x14ac:dyDescent="0.25">
      <c r="A15" t="s">
        <v>49</v>
      </c>
      <c r="D15" t="s">
        <v>5</v>
      </c>
      <c r="E15" s="6">
        <v>210000000000</v>
      </c>
      <c r="G15" t="s">
        <v>22</v>
      </c>
      <c r="H15" s="1">
        <v>2.8000000000000001E-2</v>
      </c>
    </row>
    <row r="16" spans="1:8" x14ac:dyDescent="0.25">
      <c r="A16" t="s">
        <v>50</v>
      </c>
      <c r="D16" t="s">
        <v>7</v>
      </c>
      <c r="E16" s="4">
        <v>0.54</v>
      </c>
      <c r="G16" t="s">
        <v>13</v>
      </c>
      <c r="H16" s="2">
        <f>0.0082/H15</f>
        <v>0.29285714285714287</v>
      </c>
    </row>
    <row r="17" spans="1:9" x14ac:dyDescent="0.25">
      <c r="A17" t="s">
        <v>51</v>
      </c>
      <c r="D17" t="s">
        <v>57</v>
      </c>
      <c r="E17" s="4">
        <v>1500</v>
      </c>
      <c r="G17" t="s">
        <v>32</v>
      </c>
      <c r="H17" s="1">
        <v>65</v>
      </c>
    </row>
    <row r="18" spans="1:9" x14ac:dyDescent="0.25">
      <c r="A18" t="s">
        <v>52</v>
      </c>
      <c r="D18" t="s">
        <v>40</v>
      </c>
      <c r="E18" s="5">
        <v>17700</v>
      </c>
      <c r="G18" t="s">
        <v>43</v>
      </c>
      <c r="H18" s="1">
        <v>315</v>
      </c>
    </row>
    <row r="19" spans="1:9" x14ac:dyDescent="0.25">
      <c r="A19" t="s">
        <v>53</v>
      </c>
      <c r="D19" t="s">
        <v>47</v>
      </c>
      <c r="E19" s="5">
        <v>3.0519999999999999E-12</v>
      </c>
      <c r="G19" t="s">
        <v>14</v>
      </c>
      <c r="H19" s="11">
        <f>IF(H18-H17&lt;72,(H18-H17)/18,0.21)</f>
        <v>0.21</v>
      </c>
    </row>
    <row r="20" spans="1:9" x14ac:dyDescent="0.25">
      <c r="A20" t="s">
        <v>54</v>
      </c>
      <c r="G20" t="s">
        <v>33</v>
      </c>
      <c r="H20" s="1">
        <v>10</v>
      </c>
    </row>
    <row r="21" spans="1:9" x14ac:dyDescent="0.25">
      <c r="A21" t="s">
        <v>55</v>
      </c>
      <c r="G21" t="s">
        <v>34</v>
      </c>
      <c r="H21" s="12">
        <v>4.4999999999999999E-4</v>
      </c>
    </row>
    <row r="22" spans="1:9" x14ac:dyDescent="0.25">
      <c r="D22" t="s">
        <v>24</v>
      </c>
      <c r="E22" s="5">
        <f>10^6/(((E16*E6*E7*10^6/((((E8/E9)*(E10-E11)/(E10*E11))/((1-E12^2)/E14+(1-E13^2)/E15))*E5)^0.5)^9*E4))</f>
        <v>8.640941132133671E-9</v>
      </c>
      <c r="G22" t="s">
        <v>42</v>
      </c>
      <c r="H22" s="11">
        <v>126.8</v>
      </c>
    </row>
    <row r="23" spans="1:9" x14ac:dyDescent="0.25">
      <c r="D23" t="s">
        <v>23</v>
      </c>
      <c r="E23" s="5">
        <f>10^6/((E16*E6*E7*10^6/(((((E10-E11)/(E10*E11))^2*E17*E19)/((1-E12^2)/E14+(1-E13^2)/E15)^2)^(1/3)))^9*E18)</f>
        <v>66.369327156381217</v>
      </c>
      <c r="G23" t="s">
        <v>15</v>
      </c>
      <c r="H23" s="13">
        <f>(H20/10)^3*H21*H22</f>
        <v>5.706E-2</v>
      </c>
    </row>
    <row r="24" spans="1:9" x14ac:dyDescent="0.25">
      <c r="G24" t="s">
        <v>35</v>
      </c>
      <c r="H24" s="2">
        <v>1</v>
      </c>
    </row>
    <row r="25" spans="1:9" x14ac:dyDescent="0.25">
      <c r="D25" t="s">
        <v>26</v>
      </c>
      <c r="E25" s="10">
        <v>1000</v>
      </c>
      <c r="G25" t="s">
        <v>36</v>
      </c>
      <c r="H25" s="13">
        <f>22.8*H5*H7*H9*H12*H14*H16*H19*H23*H24</f>
        <v>30.68928287919011</v>
      </c>
    </row>
    <row r="26" spans="1:9" x14ac:dyDescent="0.25">
      <c r="D26" t="s">
        <v>25</v>
      </c>
      <c r="E26" s="10">
        <v>1000</v>
      </c>
      <c r="H26" s="13"/>
    </row>
    <row r="27" spans="1:9" x14ac:dyDescent="0.25">
      <c r="D27" t="s">
        <v>28</v>
      </c>
      <c r="E27" s="10">
        <v>65</v>
      </c>
      <c r="H27" s="13"/>
    </row>
    <row r="28" spans="1:9" x14ac:dyDescent="0.25">
      <c r="D28" t="s">
        <v>29</v>
      </c>
      <c r="E28" s="10">
        <v>1</v>
      </c>
      <c r="H28" s="13"/>
    </row>
    <row r="29" spans="1:9" x14ac:dyDescent="0.25">
      <c r="D29" t="s">
        <v>27</v>
      </c>
      <c r="E29" s="10">
        <v>10</v>
      </c>
      <c r="I29" s="14"/>
    </row>
    <row r="30" spans="1:9" x14ac:dyDescent="0.25">
      <c r="D30" t="s">
        <v>15</v>
      </c>
      <c r="E30" s="9">
        <f>(E25/E26)*(E29/10)*E28</f>
        <v>1</v>
      </c>
      <c r="H30" s="2"/>
    </row>
    <row r="31" spans="1:9" x14ac:dyDescent="0.25">
      <c r="D31" t="s">
        <v>14</v>
      </c>
      <c r="E31" s="3">
        <f>2.7182818^(4*(1-(25.2/E27)))</f>
        <v>11.579435737066071</v>
      </c>
      <c r="H31" s="2"/>
    </row>
    <row r="32" spans="1:9" x14ac:dyDescent="0.25">
      <c r="H32" s="2"/>
    </row>
    <row r="33" spans="4:5" x14ac:dyDescent="0.25">
      <c r="D33" t="s">
        <v>30</v>
      </c>
      <c r="E33" s="5">
        <f>E22*E30*E31</f>
        <v>1.0005722254731278E-7</v>
      </c>
    </row>
    <row r="34" spans="4:5" x14ac:dyDescent="0.25">
      <c r="D34" t="s">
        <v>31</v>
      </c>
      <c r="E34" s="5">
        <f>E23*E30*E31</f>
        <v>768.5193587196303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</dc:creator>
  <cp:lastModifiedBy>Mikko</cp:lastModifiedBy>
  <dcterms:created xsi:type="dcterms:W3CDTF">2013-12-02T14:00:09Z</dcterms:created>
  <dcterms:modified xsi:type="dcterms:W3CDTF">2014-05-19T09:26:28Z</dcterms:modified>
</cp:coreProperties>
</file>